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65" windowWidth="1944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<sst xmlns="http://schemas.openxmlformats.org/spreadsheetml/2006/main" count="467" uniqueCount="211">
  <si>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</si>
  <si>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</si>
  <si>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</si>
  <si>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</si>
  <si>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</si>
  <si>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</si>
  <si>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</si>
  <si>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</si>
  <si>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</si>
  <si>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</si>
  <si>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</si>
  <si>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</si>
  <si>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</si>
  <si>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</si>
  <si>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</si>
  <si>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</si>
  <si>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</si>
  <si>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</si>
  <si>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</si>
  <si>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</si>
  <si>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</si>
  <si>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</si>
  <si>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</si>
  <si>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</si>
  <si>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</si>
  <si>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</si>
  <si>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</si>
  <si>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</si>
  <si>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</si>
  <si>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</si>
  <si>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</si>
  <si>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</si>
  <si>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</si>
  <si>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</si>
  <si>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</si>
  <si>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</si>
  <si>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</si>
  <si>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</si>
  <si>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</si>
  <si>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</si>
  <si>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</si>
  <si>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</si>
  <si>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</si>
  <si>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</si>
  <si>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</si>
  <si>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</si>
  <si>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</si>
  <si>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</si>
  <si>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</si>
  <si>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</si>
  <si>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</si>
  <si>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</si>
  <si>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</si>
  <si>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</si>
  <si>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</si>
  <si>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</si>
  <si>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</si>
  <si>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</si>
  <si>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</si>
  <si>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</si>
  <si>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</si>
  <si>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</si>
  <si>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</si>
  <si>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</si>
  <si>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</si>
  <si>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</si>
  <si>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</si>
  <si>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</si>
  <si>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</si>
  <si>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</si>
  <si>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</si>
  <si>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</si>
  <si>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</si>
  <si>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</si>
  <si>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</si>
  <si>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</si>
  <si>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</si>
  <si>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</si>
  <si>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</si>
  <si>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</si>
  <si>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</si>
  <si>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</si>
  <si>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</si>
  <si>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</si>
  <si>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</si>
  <si>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</si>
  <si>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</si>
  <si>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</si>
  <si>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</si>
  <si>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</si>
  <si>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</si>
  <si>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</si>
  <si>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</si>
  <si>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</si>
  <si>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</si>
  <si>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</si>
  <si>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</si>
  <si>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</si>
  <si>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</si>
  <si>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</si>
  <si>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</si>
  <si>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</si>
  <si>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</si>
  <si>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</si>
  <si>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</si>
  <si>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</si>
  <si>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</si>
  <si>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</si>
  <si>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</si>
  <si>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</si>
  <si>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</si>
  <si>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</si>
  <si>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</si>
  <si>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</si>
  <si>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</si>
  <si>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</si>
  <si>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</si>
  <si>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</si>
  <si>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</si>
  <si>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</si>
  <si>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</si>
  <si>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</si>
  <si>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</si>
  <si>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</si>
  <si>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</si>
  <si>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</si>
  <si>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</si>
  <si>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</si>
  <si>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</si>
  <si>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</si>
  <si>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</si>
  <si>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</si>
  <si>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</si>
  <si>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</si>
  <si>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</si>
  <si>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</si>
  <si>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</si>
  <si>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</si>
  <si>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</si>
  <si>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</si>
  <si>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</si>
  <si>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</si>
  <si>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</si>
  <si>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</si>
  <si>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</si>
  <si>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</si>
  <si>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</si>
  <si>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</si>
  <si>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</si>
  <si>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</si>
  <si>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</si>
  <si>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</si>
  <si>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</si>
  <si>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</si>
  <si>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</si>
  <si>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</si>
  <si>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</si>
  <si>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</si>
  <si>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</si>
  <si>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</si>
  <si>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</si>
  <si>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</si>
  <si>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</si>
  <si>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</si>
  <si>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</si>
  <si>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</si>
  <si>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</si>
  <si>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</si>
  <si>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</si>
  <si>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</si>
  <si>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</si>
  <si>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</si>
  <si>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</si>
  <si>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</si>
  <si>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</si>
  <si>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</si>
  <si>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</si>
  <si>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</si>
  <si>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</si>
  <si>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</si>
  <si>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</si>
  <si>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</si>
  <si>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</si>
  <si>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</si>
  <si>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</si>
  <si>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</si>
  <si>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</si>
  <si>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</si>
  <si>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</si>
  <si>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</si>
  <si>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</si>
  <si>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</si>
  <si>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XA - 77</t>
  </si>
  <si>
    <t>TATRAN PREŠOV</t>
  </si>
  <si>
    <t>MHC ŠTART NOVÉ ZÁMKY</t>
  </si>
  <si>
    <t>THA PREŠOV</t>
  </si>
  <si>
    <t>milos.subak55@gmail.com</t>
  </si>
  <si>
    <t>2/2</t>
  </si>
  <si>
    <t>5/3</t>
  </si>
  <si>
    <t>0</t>
  </si>
  <si>
    <t xml:space="preserve">posudzovanie pasívnej hry s vystihnutím začiatku jej signalizácie , spolupráca so stolíkom pomocných rozhodcov  </t>
  </si>
  <si>
    <t xml:space="preserve">posúdenie krokov </t>
  </si>
  <si>
    <t xml:space="preserve">Na technickej porade po stretnutí boli rozobrané aj ďalšie momenty počas hry, kde  bolo potrebné posúdiť porušenie pravidiel - kroky. </t>
  </si>
  <si>
    <t>HU: Milan Lozák</t>
  </si>
  <si>
    <t>Lukáš Havrilla - Reyman Rescue</t>
  </si>
  <si>
    <t>Ivan Kriššák</t>
  </si>
  <si>
    <t>M.Kantorisová/ S.Kolpaková</t>
  </si>
  <si>
    <t>bez divákov</t>
  </si>
  <si>
    <t>viď v komentári</t>
  </si>
  <si>
    <t>Stretnutie sa odohralo v súlade s protiepidemiologickými opatreniami. Hráč N.Zámkov č. 75 Christopher Bako nastúpil na</t>
  </si>
  <si>
    <t xml:space="preserve">stretnutie na základe prehlásenia podpísané vedúcim družstva a predloženia OP č. HK 291773.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</si>
</sst>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3" xfId="33" applyFont="1" applyBorder="1" applyAlignment="1" applyProtection="1">
      <alignment horizontal="center" vertical="center"/>
      <protection/>
    </xf>
    <xf numFmtId="187" fontId="8" fillId="0" borderId="20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7" xfId="0" applyFont="1" applyFill="1" applyBorder="1" applyAlignment="1" applyProtection="1">
      <alignment horizontal="center" vertical="center"/>
      <protection/>
    </xf>
    <xf numFmtId="0" fontId="25" fillId="31" borderId="19" xfId="0" applyFont="1" applyFill="1" applyBorder="1" applyAlignment="1" applyProtection="1">
      <alignment horizontal="center" vertical="center"/>
      <protection/>
    </xf>
    <xf numFmtId="0" fontId="32" fillId="32" borderId="17" xfId="0" applyFont="1" applyFill="1" applyBorder="1" applyAlignment="1" applyProtection="1">
      <alignment horizontal="center" vertical="center"/>
      <protection/>
    </xf>
    <xf numFmtId="0" fontId="25" fillId="32" borderId="19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3" xfId="0" applyNumberFormat="1" applyFont="1" applyFill="1" applyBorder="1" applyAlignment="1" applyProtection="1">
      <alignment horizontal="center" vertical="center" wrapText="1"/>
      <protection/>
    </xf>
    <xf numFmtId="49" fontId="8" fillId="31" borderId="13" xfId="0" applyNumberFormat="1" applyFont="1" applyFill="1" applyBorder="1" applyAlignment="1" applyProtection="1">
      <alignment horizontal="center" vertical="center" wrapText="1"/>
      <protection/>
    </xf>
    <xf numFmtId="0" fontId="8" fillId="31" borderId="12" xfId="0" applyFont="1" applyFill="1" applyBorder="1" applyAlignment="1" applyProtection="1">
      <alignment horizontal="center" vertical="center"/>
      <protection/>
    </xf>
    <xf numFmtId="0" fontId="8" fillId="31" borderId="13" xfId="0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 locked="0"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14" fontId="36" fillId="0" borderId="20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3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3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3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2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2" xfId="0" applyFont="1" applyFill="1" applyBorder="1" applyAlignment="1" applyProtection="1">
      <alignment horizontal="center" vertical="center"/>
      <protection locked="0"/>
    </xf>
    <xf numFmtId="0" fontId="37" fillId="30" borderId="13" xfId="0" applyFont="1" applyFill="1" applyBorder="1" applyAlignment="1" applyProtection="1">
      <alignment horizontal="center" vertical="center"/>
      <protection locked="0"/>
    </xf>
    <xf numFmtId="0" fontId="25" fillId="31" borderId="12" xfId="0" applyFont="1" applyFill="1" applyBorder="1" applyAlignment="1" applyProtection="1">
      <alignment horizontal="center" vertical="center"/>
      <protection/>
    </xf>
    <xf numFmtId="0" fontId="25" fillId="31" borderId="13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5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3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0" applyNumberFormat="1" applyFont="1" applyFill="1" applyBorder="1" applyAlignment="1" applyProtection="1">
      <alignment horizontal="center" vertical="center"/>
      <protection locked="0"/>
    </xf>
    <xf numFmtId="49" fontId="36" fillId="0" borderId="13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1" fontId="3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3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3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3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2" xfId="0" applyFont="1" applyFill="1" applyBorder="1" applyAlignment="1" applyProtection="1">
      <alignment horizontal="center" vertical="center"/>
      <protection/>
    </xf>
    <xf numFmtId="0" fontId="37" fillId="31" borderId="19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3" xfId="0" applyNumberFormat="1" applyFont="1" applyBorder="1" applyAlignment="1" applyProtection="1">
      <alignment horizontal="center" vertical="center" wrapText="1"/>
      <protection locked="0"/>
    </xf>
    <xf numFmtId="2" fontId="36" fillId="0" borderId="13" xfId="0" applyNumberFormat="1" applyFont="1" applyBorder="1" applyAlignment="1" applyProtection="1">
      <alignment horizontal="center" vertical="center" wrapText="1"/>
      <protection locked="0"/>
    </xf>
    <xf numFmtId="49" fontId="36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Border="1" applyAlignment="1" applyProtection="1">
      <alignment horizontal="center" vertical="center" wrapText="1"/>
      <protection locked="0"/>
    </xf>
    <xf numFmtId="2" fontId="36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49" fontId="36" fillId="0" borderId="19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3" xfId="0" applyNumberFormat="1" applyFont="1" applyBorder="1" applyAlignment="1" applyProtection="1">
      <alignment horizontal="center" vertical="center" wrapText="1"/>
      <protection/>
    </xf>
    <xf numFmtId="1" fontId="36" fillId="0" borderId="20" xfId="0" applyNumberFormat="1" applyFont="1" applyBorder="1" applyAlignment="1" applyProtection="1">
      <alignment horizontal="center" vertical="center" wrapText="1"/>
      <protection/>
    </xf>
    <xf numFmtId="1" fontId="36" fillId="0" borderId="13" xfId="0" applyNumberFormat="1" applyFont="1" applyFill="1" applyBorder="1" applyAlignment="1" applyProtection="1">
      <alignment horizontal="center" vertical="center" wrapText="1"/>
      <protection/>
    </xf>
    <xf numFmtId="1" fontId="36" fillId="0" borderId="20" xfId="0" applyNumberFormat="1" applyFont="1" applyFill="1" applyBorder="1" applyAlignment="1" applyProtection="1">
      <alignment horizontal="center" vertical="center" wrapText="1"/>
      <protection/>
    </xf>
    <xf numFmtId="187" fontId="8" fillId="0" borderId="20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8" fillId="0" borderId="13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2" xfId="0" applyFont="1" applyFill="1" applyBorder="1" applyAlignment="1" applyProtection="1">
      <alignment horizontal="center" vertical="center"/>
      <protection/>
    </xf>
    <xf numFmtId="0" fontId="37" fillId="33" borderId="19" xfId="0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3" xfId="0" applyNumberFormat="1" applyFont="1" applyFill="1" applyBorder="1" applyAlignment="1" applyProtection="1">
      <alignment horizontal="center" vertical="center"/>
      <protection/>
    </xf>
    <xf numFmtId="1" fontId="36" fillId="0" borderId="19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3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2" xfId="33" applyFont="1" applyFill="1" applyBorder="1" applyAlignment="1" applyProtection="1">
      <alignment horizontal="center" vertical="center"/>
      <protection/>
    </xf>
    <xf numFmtId="187" fontId="25" fillId="30" borderId="13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19" xfId="33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4" fontId="36" fillId="0" borderId="20" xfId="0" applyNumberFormat="1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/>
    </xf>
    <xf numFmtId="20" fontId="36" fillId="0" borderId="20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187" fontId="37" fillId="30" borderId="13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3" xfId="0" applyNumberFormat="1" applyFont="1" applyFill="1" applyBorder="1" applyAlignment="1" applyProtection="1">
      <alignment horizontal="center" vertical="center" wrapText="1"/>
      <protection/>
    </xf>
    <xf numFmtId="49" fontId="8" fillId="33" borderId="13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3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2" xfId="0" applyFont="1" applyFill="1" applyBorder="1" applyAlignment="1" applyProtection="1">
      <alignment horizontal="center" vertical="center"/>
      <protection/>
    </xf>
    <xf numFmtId="0" fontId="25" fillId="33" borderId="13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2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8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20" xfId="33" applyFont="1" applyFill="1" applyBorder="1" applyAlignment="1" applyProtection="1">
      <alignment horizontal="center" vertical="center"/>
      <protection/>
    </xf>
    <xf numFmtId="49" fontId="34" fillId="31" borderId="20" xfId="0" applyNumberFormat="1" applyFont="1" applyFill="1" applyBorder="1" applyAlignment="1" applyProtection="1">
      <alignment horizontal="center" vertical="center" wrapText="1"/>
      <protection/>
    </xf>
    <xf numFmtId="49" fontId="8" fillId="31" borderId="20" xfId="0" applyNumberFormat="1" applyFont="1" applyFill="1" applyBorder="1" applyAlignment="1" applyProtection="1">
      <alignment horizontal="center" vertical="center" wrapText="1"/>
      <protection/>
    </xf>
    <xf numFmtId="187" fontId="42" fillId="0" borderId="20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3">
      <selection activeCell="E20" sqref="E20:G29"/>
    </sheetView>
  </sheetViews>
  <sheetFormatPr defaultColWidth="4.7109375" defaultRowHeight="12.75"/>
  <cols>
    <col min="1" max="1" width="5.140625" style="15" customWidth="1"/>
    <col min="2" max="2" width="32.00390625" style="15" customWidth="1"/>
    <col min="3" max="7" width="5.140625" style="15" customWidth="1"/>
    <col min="8" max="22" width="3.140625" style="15" customWidth="1"/>
    <col min="23" max="23" width="3.00390625" style="15" customWidth="1"/>
    <col min="24" max="24" width="5.421875" style="33" customWidth="1"/>
    <col min="25" max="25" width="5.8515625" style="15" bestFit="1" customWidth="1"/>
    <col min="26" max="26" width="4.8515625" style="15" customWidth="1"/>
    <col min="27" max="27" width="6.421875" style="15" customWidth="1"/>
    <col min="28" max="30" width="4.7109375" style="15" customWidth="1"/>
    <col min="31" max="31" width="5.00390625" style="15" bestFit="1" customWidth="1"/>
    <col min="32" max="32" width="5.421875" style="16" bestFit="1" customWidth="1"/>
    <col min="33" max="37" width="4.7109375" style="16" customWidth="1"/>
    <col min="38" max="38" width="2.421875" style="75" customWidth="1"/>
    <col min="39" max="39" width="4.7109375" style="75" customWidth="1"/>
    <col min="40" max="40" width="5.28125" style="16" customWidth="1"/>
    <col min="41" max="41" width="4.7109375" style="16" customWidth="1"/>
    <col min="42" max="16384" width="4.7109375" style="15" customWidth="1"/>
  </cols>
  <sheetData>
    <row r="1" ht="13.5" thickBot="1"/>
    <row r="2" spans="1:23" ht="35.25" customHeight="1" thickBot="1" thickTop="1">
      <c r="A2" s="17"/>
      <c r="B2" s="18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7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192</v>
      </c>
      <c r="T3" s="107"/>
      <c r="U3" s="107"/>
      <c r="V3" s="107"/>
      <c r="W3" s="108"/>
      <c r="AM3" s="76" t="s">
        <v>87</v>
      </c>
      <c r="AN3" s="16" t="s">
        <v>12</v>
      </c>
      <c r="AO3" s="16" t="s">
        <v>48</v>
      </c>
    </row>
    <row r="4" spans="1:41" ht="10.5" customHeight="1">
      <c r="A4" s="17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6"/>
      <c r="AM4" s="76" t="s">
        <v>88</v>
      </c>
      <c r="AN4" s="16" t="s">
        <v>13</v>
      </c>
      <c r="AO4" s="16" t="s">
        <v>16</v>
      </c>
    </row>
    <row r="5" spans="1:41" ht="17.25" customHeight="1">
      <c r="A5" s="17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6" t="s">
        <v>71</v>
      </c>
      <c r="AM5" s="76" t="s">
        <v>89</v>
      </c>
      <c r="AN5" s="16" t="s">
        <v>14</v>
      </c>
      <c r="AO5" s="16" t="s">
        <v>47</v>
      </c>
    </row>
    <row r="6" spans="1:40" ht="25.5" customHeight="1">
      <c r="A6" s="17"/>
      <c r="B6" s="113" t="s">
        <v>193</v>
      </c>
      <c r="C6" s="111"/>
      <c r="D6" s="111"/>
      <c r="E6" s="111"/>
      <c r="F6" s="111"/>
      <c r="G6" s="111" t="s">
        <v>194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1"/>
      <c r="AL6" s="76" t="s">
        <v>72</v>
      </c>
      <c r="AM6" s="76" t="s">
        <v>80</v>
      </c>
      <c r="AN6" s="16" t="s">
        <v>15</v>
      </c>
    </row>
    <row r="7" spans="1:39" ht="12" customHeight="1">
      <c r="A7" s="17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2"/>
      <c r="AL7" s="76" t="s">
        <v>73</v>
      </c>
      <c r="AM7" s="76" t="s">
        <v>90</v>
      </c>
    </row>
    <row r="8" spans="1:39" ht="24" customHeight="1" thickBot="1">
      <c r="A8" s="17"/>
      <c r="B8" s="88" t="s">
        <v>195</v>
      </c>
      <c r="C8" s="89"/>
      <c r="D8" s="89"/>
      <c r="E8" s="89"/>
      <c r="F8" s="90">
        <v>44534</v>
      </c>
      <c r="G8" s="89"/>
      <c r="H8" s="89"/>
      <c r="I8" s="89"/>
      <c r="J8" s="89"/>
      <c r="K8" s="89"/>
      <c r="L8" s="89"/>
      <c r="M8" s="89"/>
      <c r="N8" s="89"/>
      <c r="O8" s="89"/>
      <c r="P8" s="91">
        <v>0.75</v>
      </c>
      <c r="Q8" s="92"/>
      <c r="R8" s="92"/>
      <c r="S8" s="92"/>
      <c r="T8" s="92"/>
      <c r="U8" s="92"/>
      <c r="V8" s="92"/>
      <c r="W8" s="93"/>
      <c r="AL8" s="76" t="s">
        <v>74</v>
      </c>
      <c r="AM8" s="76" t="s">
        <v>91</v>
      </c>
    </row>
    <row r="9" spans="1:39" ht="15" customHeight="1" thickBot="1" thickTop="1">
      <c r="A9" s="17"/>
      <c r="B9" s="172" t="s">
        <v>86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6" t="s">
        <v>75</v>
      </c>
      <c r="AM9" s="76" t="s">
        <v>92</v>
      </c>
    </row>
    <row r="10" spans="1:39" ht="13.5" customHeight="1" thickTop="1">
      <c r="A10" s="17"/>
      <c r="B10" s="173"/>
      <c r="C10" s="179"/>
      <c r="D10" s="179"/>
      <c r="E10" s="179"/>
      <c r="F10" s="180"/>
      <c r="G10" s="46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6" t="s">
        <v>76</v>
      </c>
      <c r="AM10" s="76" t="s">
        <v>93</v>
      </c>
    </row>
    <row r="11" spans="1:39" ht="12.75" customHeight="1" thickBot="1">
      <c r="A11" s="17"/>
      <c r="B11" s="174" t="s">
        <v>121</v>
      </c>
      <c r="C11" s="181" t="s">
        <v>165</v>
      </c>
      <c r="D11" s="181"/>
      <c r="E11" s="181"/>
      <c r="F11" s="182"/>
      <c r="G11" s="190" t="s">
        <v>160</v>
      </c>
      <c r="H11" s="133">
        <v>30</v>
      </c>
      <c r="I11" s="134"/>
      <c r="J11" s="137">
        <v>17</v>
      </c>
      <c r="K11" s="134"/>
      <c r="L11" s="203" t="s">
        <v>197</v>
      </c>
      <c r="M11" s="203"/>
      <c r="N11" s="201">
        <v>1</v>
      </c>
      <c r="O11" s="202"/>
      <c r="P11" s="130">
        <v>1</v>
      </c>
      <c r="Q11" s="131"/>
      <c r="R11" s="132">
        <v>0</v>
      </c>
      <c r="S11" s="132"/>
      <c r="T11" s="23" t="s">
        <v>36</v>
      </c>
      <c r="U11" s="207" t="s">
        <v>25</v>
      </c>
      <c r="V11" s="207"/>
      <c r="W11" s="24" t="s">
        <v>26</v>
      </c>
      <c r="AL11" s="76" t="s">
        <v>78</v>
      </c>
      <c r="AM11" s="76" t="s">
        <v>94</v>
      </c>
    </row>
    <row r="12" spans="1:39" ht="15.75" customHeight="1" thickTop="1">
      <c r="A12" s="17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77" t="s">
        <v>199</v>
      </c>
      <c r="U12" s="211" t="s">
        <v>199</v>
      </c>
      <c r="V12" s="211"/>
      <c r="W12" s="1" t="s">
        <v>199</v>
      </c>
      <c r="AA12" s="22"/>
      <c r="AF12" s="15"/>
      <c r="AG12" s="15"/>
      <c r="AH12" s="15"/>
      <c r="AI12" s="15"/>
      <c r="AL12" s="76" t="s">
        <v>79</v>
      </c>
      <c r="AM12" s="76" t="s">
        <v>95</v>
      </c>
    </row>
    <row r="13" spans="1:39" ht="12.75" customHeight="1" thickBot="1">
      <c r="A13" s="17"/>
      <c r="B13" s="175" t="s">
        <v>112</v>
      </c>
      <c r="C13" s="183" t="s">
        <v>165</v>
      </c>
      <c r="D13" s="184"/>
      <c r="E13" s="184"/>
      <c r="F13" s="184"/>
      <c r="G13" s="190" t="s">
        <v>56</v>
      </c>
      <c r="H13" s="133">
        <v>16</v>
      </c>
      <c r="I13" s="134"/>
      <c r="J13" s="137">
        <v>9</v>
      </c>
      <c r="K13" s="134"/>
      <c r="L13" s="203" t="s">
        <v>198</v>
      </c>
      <c r="M13" s="203"/>
      <c r="N13" s="201">
        <v>2</v>
      </c>
      <c r="O13" s="202"/>
      <c r="P13" s="130">
        <v>1</v>
      </c>
      <c r="Q13" s="131"/>
      <c r="R13" s="132">
        <v>0</v>
      </c>
      <c r="S13" s="132"/>
      <c r="T13" s="23" t="s">
        <v>36</v>
      </c>
      <c r="U13" s="207" t="s">
        <v>25</v>
      </c>
      <c r="V13" s="207"/>
      <c r="W13" s="24" t="s">
        <v>26</v>
      </c>
      <c r="AF13" s="15"/>
      <c r="AG13" s="15"/>
      <c r="AH13" s="15"/>
      <c r="AI13" s="15"/>
      <c r="AL13" s="76" t="s">
        <v>80</v>
      </c>
      <c r="AM13" s="76" t="s">
        <v>96</v>
      </c>
    </row>
    <row r="14" spans="1:39" ht="15" customHeight="1" thickBot="1" thickTop="1">
      <c r="A14" s="17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78" t="s">
        <v>199</v>
      </c>
      <c r="U14" s="215" t="s">
        <v>199</v>
      </c>
      <c r="V14" s="215"/>
      <c r="W14" s="45" t="s">
        <v>199</v>
      </c>
      <c r="Y14" s="16"/>
      <c r="Z14" s="16"/>
      <c r="AA14" s="26" t="s">
        <v>0</v>
      </c>
      <c r="AB14" s="27" t="s">
        <v>1</v>
      </c>
      <c r="AC14" s="27" t="s">
        <v>2</v>
      </c>
      <c r="AD14" s="27" t="s">
        <v>3</v>
      </c>
      <c r="AE14" s="26" t="s">
        <v>4</v>
      </c>
      <c r="AL14" s="76" t="s">
        <v>81</v>
      </c>
      <c r="AM14" s="76" t="s">
        <v>97</v>
      </c>
    </row>
    <row r="15" spans="1:39" ht="27" customHeight="1" thickBot="1" thickTop="1">
      <c r="A15" s="17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6"/>
      <c r="Z15" s="16"/>
      <c r="AA15" s="16">
        <f>IF(C20=0,0,20)</f>
        <v>0</v>
      </c>
      <c r="AB15" s="16">
        <f>IF(D20=0,0,40)</f>
        <v>0</v>
      </c>
      <c r="AC15" s="16">
        <f>IF(E20=0,0,60)</f>
        <v>0</v>
      </c>
      <c r="AD15" s="16">
        <f aca="true" t="shared" si="0" ref="AD15:AD24">IF(F20=0,0,80)</f>
        <v>80</v>
      </c>
      <c r="AE15" s="16">
        <f>IF(G20=0,0,100)</f>
        <v>0</v>
      </c>
      <c r="AL15" s="76" t="s">
        <v>82</v>
      </c>
      <c r="AM15" s="76" t="s">
        <v>98</v>
      </c>
    </row>
    <row r="16" spans="1:39" ht="27.75" customHeight="1" thickTop="1">
      <c r="A16" s="17"/>
      <c r="B16" s="47" t="s">
        <v>154</v>
      </c>
      <c r="C16" s="159" t="s">
        <v>45</v>
      </c>
      <c r="D16" s="160"/>
      <c r="E16" s="161"/>
      <c r="F16" s="2" t="s">
        <v>189</v>
      </c>
      <c r="G16" s="147" t="s">
        <v>153</v>
      </c>
      <c r="H16" s="148"/>
      <c r="I16" s="149"/>
      <c r="J16" s="204" t="s">
        <v>196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6"/>
      <c r="Z16" s="16"/>
      <c r="AA16" s="16">
        <f>IF(C21=0,0,20)</f>
        <v>0</v>
      </c>
      <c r="AB16" s="16">
        <f aca="true" t="shared" si="1" ref="AB16:AB24">IF(D21=0,0,40)</f>
        <v>0</v>
      </c>
      <c r="AC16" s="16">
        <f aca="true" t="shared" si="2" ref="AC16:AC24">IF(E21=0,0,60)</f>
        <v>60</v>
      </c>
      <c r="AD16" s="16">
        <f t="shared" si="0"/>
        <v>0</v>
      </c>
      <c r="AE16" s="16">
        <f aca="true" t="shared" si="3" ref="AE16:AE24">IF(G21=0,0,100)</f>
        <v>0</v>
      </c>
      <c r="AL16" s="76" t="s">
        <v>83</v>
      </c>
      <c r="AM16" s="76" t="s">
        <v>99</v>
      </c>
    </row>
    <row r="17" spans="1:39" ht="35.25" customHeight="1" thickBot="1">
      <c r="A17" s="17"/>
      <c r="B17" s="48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6"/>
      <c r="Z17" s="16"/>
      <c r="AA17" s="16">
        <f aca="true" t="shared" si="4" ref="AA17:AA24">IF(C22=0,0,20)</f>
        <v>0</v>
      </c>
      <c r="AB17" s="16">
        <f t="shared" si="1"/>
        <v>0</v>
      </c>
      <c r="AC17" s="16">
        <f t="shared" si="2"/>
        <v>0</v>
      </c>
      <c r="AD17" s="16">
        <f t="shared" si="0"/>
        <v>80</v>
      </c>
      <c r="AE17" s="16">
        <f t="shared" si="3"/>
        <v>0</v>
      </c>
      <c r="AL17" s="76" t="s">
        <v>84</v>
      </c>
      <c r="AM17" s="76" t="s">
        <v>100</v>
      </c>
    </row>
    <row r="18" spans="1:39" ht="15.75" customHeight="1" thickBot="1" thickTop="1">
      <c r="A18" s="17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6"/>
      <c r="Z18" s="16"/>
      <c r="AA18" s="16">
        <f t="shared" si="4"/>
        <v>0</v>
      </c>
      <c r="AB18" s="16">
        <f t="shared" si="1"/>
        <v>0</v>
      </c>
      <c r="AC18" s="16">
        <f t="shared" si="2"/>
        <v>0</v>
      </c>
      <c r="AD18" s="16">
        <f t="shared" si="0"/>
        <v>80</v>
      </c>
      <c r="AE18" s="16">
        <f t="shared" si="3"/>
        <v>0</v>
      </c>
      <c r="AL18" s="76" t="s">
        <v>85</v>
      </c>
      <c r="AM18" s="76" t="s">
        <v>101</v>
      </c>
    </row>
    <row r="19" spans="1:39" ht="30" customHeight="1" thickBot="1">
      <c r="A19" s="17"/>
      <c r="B19" s="58" t="s">
        <v>27</v>
      </c>
      <c r="C19" s="59" t="s">
        <v>0</v>
      </c>
      <c r="D19" s="60" t="s">
        <v>1</v>
      </c>
      <c r="E19" s="60" t="s">
        <v>2</v>
      </c>
      <c r="F19" s="60" t="s">
        <v>3</v>
      </c>
      <c r="G19" s="61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6"/>
      <c r="Z19" s="16"/>
      <c r="AA19" s="16">
        <f t="shared" si="4"/>
        <v>0</v>
      </c>
      <c r="AB19" s="16">
        <f t="shared" si="1"/>
        <v>0</v>
      </c>
      <c r="AC19" s="16">
        <f t="shared" si="2"/>
        <v>0</v>
      </c>
      <c r="AD19" s="16">
        <f t="shared" si="0"/>
        <v>0</v>
      </c>
      <c r="AE19" s="16">
        <f>IF(G24=0,0,100)</f>
        <v>100</v>
      </c>
      <c r="AL19" s="76" t="s">
        <v>86</v>
      </c>
      <c r="AM19" s="76" t="s">
        <v>102</v>
      </c>
    </row>
    <row r="20" spans="1:39" ht="24" customHeight="1" thickBot="1">
      <c r="A20" s="17"/>
      <c r="B20" s="51" t="s">
        <v>22</v>
      </c>
      <c r="C20" s="3"/>
      <c r="D20" s="4"/>
      <c r="E20" s="4"/>
      <c r="F20" s="4" t="s">
        <v>9</v>
      </c>
      <c r="G20" s="5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6"/>
      <c r="Z20" s="16"/>
      <c r="AA20" s="16">
        <f t="shared" si="4"/>
        <v>0</v>
      </c>
      <c r="AB20" s="16">
        <f t="shared" si="1"/>
        <v>0</v>
      </c>
      <c r="AC20" s="16">
        <f t="shared" si="2"/>
        <v>0</v>
      </c>
      <c r="AD20" s="16">
        <f t="shared" si="0"/>
        <v>80</v>
      </c>
      <c r="AE20" s="16">
        <f t="shared" si="3"/>
        <v>0</v>
      </c>
      <c r="AM20" s="76" t="s">
        <v>103</v>
      </c>
    </row>
    <row r="21" spans="1:39" ht="24" customHeight="1">
      <c r="A21" s="17"/>
      <c r="B21" s="51" t="s">
        <v>18</v>
      </c>
      <c r="C21" s="3"/>
      <c r="D21" s="4"/>
      <c r="E21" s="4" t="s">
        <v>9</v>
      </c>
      <c r="F21" s="4"/>
      <c r="G21" s="5"/>
      <c r="H21" s="150" t="s">
        <v>200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6"/>
      <c r="Z21" s="16"/>
      <c r="AA21" s="16">
        <f t="shared" si="4"/>
        <v>0</v>
      </c>
      <c r="AB21" s="16">
        <f t="shared" si="1"/>
        <v>0</v>
      </c>
      <c r="AC21" s="16">
        <f t="shared" si="2"/>
        <v>0</v>
      </c>
      <c r="AD21" s="16">
        <f t="shared" si="0"/>
        <v>80</v>
      </c>
      <c r="AE21" s="16">
        <f t="shared" si="3"/>
        <v>0</v>
      </c>
      <c r="AF21" s="16">
        <f>IF(C17=AA28,40,0)</f>
        <v>0</v>
      </c>
      <c r="AM21" s="76" t="s">
        <v>104</v>
      </c>
    </row>
    <row r="22" spans="1:39" ht="24" customHeight="1">
      <c r="A22" s="17"/>
      <c r="B22" s="51" t="s">
        <v>19</v>
      </c>
      <c r="C22" s="3"/>
      <c r="D22" s="4"/>
      <c r="E22" s="4"/>
      <c r="F22" s="4" t="s">
        <v>9</v>
      </c>
      <c r="G22" s="5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6"/>
      <c r="Z22" s="16"/>
      <c r="AA22" s="16">
        <f t="shared" si="4"/>
        <v>0</v>
      </c>
      <c r="AB22" s="16">
        <f t="shared" si="1"/>
        <v>0</v>
      </c>
      <c r="AC22" s="16">
        <f t="shared" si="2"/>
        <v>0</v>
      </c>
      <c r="AD22" s="16">
        <f t="shared" si="0"/>
        <v>80</v>
      </c>
      <c r="AE22" s="16">
        <f t="shared" si="3"/>
        <v>0</v>
      </c>
      <c r="AF22" s="16">
        <f>IF(C17=AA29,60,0)</f>
        <v>60</v>
      </c>
      <c r="AG22" s="16">
        <f>IF(Q17=AE28,100,0)</f>
        <v>0</v>
      </c>
      <c r="AM22" s="76" t="s">
        <v>105</v>
      </c>
    </row>
    <row r="23" spans="1:39" ht="24" customHeight="1">
      <c r="A23" s="17"/>
      <c r="B23" s="51" t="s">
        <v>20</v>
      </c>
      <c r="C23" s="3"/>
      <c r="D23" s="4"/>
      <c r="E23" s="4"/>
      <c r="F23" s="4" t="s">
        <v>9</v>
      </c>
      <c r="G23" s="5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6"/>
      <c r="Z23" s="16"/>
      <c r="AA23" s="16">
        <f t="shared" si="4"/>
        <v>0</v>
      </c>
      <c r="AB23" s="16">
        <f t="shared" si="1"/>
        <v>0</v>
      </c>
      <c r="AC23" s="16">
        <f t="shared" si="2"/>
        <v>0</v>
      </c>
      <c r="AD23" s="16">
        <f t="shared" si="0"/>
        <v>80</v>
      </c>
      <c r="AE23" s="16">
        <f t="shared" si="3"/>
        <v>0</v>
      </c>
      <c r="AF23" s="16">
        <f>IF(C17=AC28,80,0)</f>
        <v>0</v>
      </c>
      <c r="AG23" s="16">
        <f>IF(Q17=AE29,50,0)</f>
        <v>50</v>
      </c>
      <c r="AM23" s="76" t="s">
        <v>106</v>
      </c>
    </row>
    <row r="24" spans="1:39" ht="24" customHeight="1" thickBot="1">
      <c r="A24" s="17"/>
      <c r="B24" s="51" t="s">
        <v>41</v>
      </c>
      <c r="C24" s="3"/>
      <c r="D24" s="4"/>
      <c r="E24" s="4"/>
      <c r="F24" s="4"/>
      <c r="G24" s="5" t="s">
        <v>9</v>
      </c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6"/>
      <c r="Z24" s="16"/>
      <c r="AA24" s="16">
        <f t="shared" si="4"/>
        <v>0</v>
      </c>
      <c r="AB24" s="16">
        <f t="shared" si="1"/>
        <v>0</v>
      </c>
      <c r="AC24" s="16">
        <f t="shared" si="2"/>
        <v>0</v>
      </c>
      <c r="AD24" s="16">
        <f t="shared" si="0"/>
        <v>80</v>
      </c>
      <c r="AE24" s="16">
        <f t="shared" si="3"/>
        <v>0</v>
      </c>
      <c r="AF24" s="16">
        <f>IF(C17=AC29,100,0)</f>
        <v>0</v>
      </c>
      <c r="AG24" s="16">
        <f>IF(Q17=AF28,-50,0)</f>
        <v>0</v>
      </c>
      <c r="AM24" s="76" t="s">
        <v>107</v>
      </c>
    </row>
    <row r="25" spans="1:39" ht="24" customHeight="1" thickBot="1" thickTop="1">
      <c r="A25" s="17"/>
      <c r="B25" s="51" t="s">
        <v>21</v>
      </c>
      <c r="C25" s="3"/>
      <c r="D25" s="4"/>
      <c r="E25" s="4"/>
      <c r="F25" s="4" t="s">
        <v>9</v>
      </c>
      <c r="G25" s="5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6"/>
      <c r="Z25" s="16"/>
      <c r="AA25" s="16"/>
      <c r="AB25" s="16"/>
      <c r="AC25" s="16"/>
      <c r="AD25" s="16"/>
      <c r="AE25" s="16"/>
      <c r="AM25" s="76" t="s">
        <v>108</v>
      </c>
    </row>
    <row r="26" spans="1:39" ht="24" customHeight="1">
      <c r="A26" s="17"/>
      <c r="B26" s="51" t="s">
        <v>43</v>
      </c>
      <c r="C26" s="3"/>
      <c r="D26" s="4"/>
      <c r="E26" s="4"/>
      <c r="F26" s="4" t="s">
        <v>9</v>
      </c>
      <c r="G26" s="5"/>
      <c r="H26" s="96" t="s">
        <v>201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6"/>
      <c r="Z26" s="16"/>
      <c r="AA26" s="16">
        <f>SUM(AA15:AA24)</f>
        <v>0</v>
      </c>
      <c r="AB26" s="16">
        <f>SUM(AB15:AB24)</f>
        <v>0</v>
      </c>
      <c r="AC26" s="16">
        <f>SUM(AC15:AC24)</f>
        <v>60</v>
      </c>
      <c r="AD26" s="16">
        <f>SUM(AD15:AD24)</f>
        <v>640</v>
      </c>
      <c r="AE26" s="16">
        <f>SUM(AE15:AE24)</f>
        <v>100</v>
      </c>
      <c r="AF26" s="44">
        <f>SUM(AF21:AF24)</f>
        <v>60</v>
      </c>
      <c r="AG26" s="16">
        <f>SUM(AG22:AG24)</f>
        <v>50</v>
      </c>
      <c r="AM26" s="76" t="s">
        <v>109</v>
      </c>
    </row>
    <row r="27" spans="1:39" ht="24" customHeight="1" thickBot="1">
      <c r="A27" s="17"/>
      <c r="B27" s="52" t="s">
        <v>42</v>
      </c>
      <c r="C27" s="6"/>
      <c r="D27" s="7"/>
      <c r="E27" s="7"/>
      <c r="F27" s="7" t="s">
        <v>9</v>
      </c>
      <c r="G27" s="8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6"/>
      <c r="Z27" s="16"/>
      <c r="AA27" s="16"/>
      <c r="AB27" s="16"/>
      <c r="AC27" s="16"/>
      <c r="AD27" s="16"/>
      <c r="AE27" s="16"/>
      <c r="AM27" s="76" t="s">
        <v>110</v>
      </c>
    </row>
    <row r="28" spans="1:39" ht="24" customHeight="1">
      <c r="A28" s="17"/>
      <c r="B28" s="53" t="s">
        <v>69</v>
      </c>
      <c r="C28" s="9"/>
      <c r="D28" s="10"/>
      <c r="E28" s="10"/>
      <c r="F28" s="10" t="s">
        <v>9</v>
      </c>
      <c r="G28" s="11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6"/>
      <c r="Z28" s="16"/>
      <c r="AA28" s="16" t="s">
        <v>12</v>
      </c>
      <c r="AB28" s="16"/>
      <c r="AC28" s="16" t="s">
        <v>14</v>
      </c>
      <c r="AD28" s="16"/>
      <c r="AE28" s="16" t="s">
        <v>48</v>
      </c>
      <c r="AF28" s="16" t="s">
        <v>47</v>
      </c>
      <c r="AM28" s="76" t="s">
        <v>111</v>
      </c>
    </row>
    <row r="29" spans="1:39" ht="24" customHeight="1" thickBot="1">
      <c r="A29" s="17"/>
      <c r="B29" s="54" t="s">
        <v>68</v>
      </c>
      <c r="C29" s="12"/>
      <c r="D29" s="13"/>
      <c r="E29" s="13"/>
      <c r="F29" s="13" t="s">
        <v>9</v>
      </c>
      <c r="G29" s="14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6"/>
      <c r="Z29" s="16"/>
      <c r="AA29" s="16" t="s">
        <v>13</v>
      </c>
      <c r="AB29" s="16"/>
      <c r="AC29" s="16" t="s">
        <v>15</v>
      </c>
      <c r="AD29" s="16"/>
      <c r="AE29" s="16" t="s">
        <v>16</v>
      </c>
      <c r="AM29" s="76" t="s">
        <v>112</v>
      </c>
    </row>
    <row r="30" spans="1:39" ht="37.5" customHeight="1" thickBot="1" thickTop="1">
      <c r="A30" s="17"/>
      <c r="B30" s="28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6"/>
      <c r="Z30" s="16"/>
      <c r="AA30" s="16"/>
      <c r="AB30" s="16"/>
      <c r="AC30" s="16"/>
      <c r="AD30" s="16"/>
      <c r="AE30" s="16"/>
      <c r="AM30" s="76" t="s">
        <v>113</v>
      </c>
    </row>
    <row r="31" spans="2:39" ht="37.5" customHeight="1">
      <c r="B31" s="96" t="s">
        <v>202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6"/>
      <c r="Z31" s="16"/>
      <c r="AA31" s="16"/>
      <c r="AB31" s="16"/>
      <c r="AC31" s="16"/>
      <c r="AD31" s="16"/>
      <c r="AE31" s="16"/>
      <c r="AM31" s="76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6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6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6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6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6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6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6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6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6" t="s">
        <v>123</v>
      </c>
    </row>
    <row r="41" ht="18.75" customHeight="1" thickTop="1">
      <c r="AM41" s="76" t="s">
        <v>124</v>
      </c>
    </row>
    <row r="42" spans="4:39" ht="15.75">
      <c r="D42" s="22"/>
      <c r="AM42" s="76" t="s">
        <v>74</v>
      </c>
    </row>
    <row r="43" ht="15.75">
      <c r="AM43" s="76" t="s">
        <v>125</v>
      </c>
    </row>
    <row r="44" ht="15.75">
      <c r="AM44" s="76" t="s">
        <v>126</v>
      </c>
    </row>
    <row r="45" ht="15.75">
      <c r="AM45" s="76" t="s">
        <v>127</v>
      </c>
    </row>
    <row r="46" ht="15.75">
      <c r="AM46" s="76" t="s">
        <v>128</v>
      </c>
    </row>
    <row r="47" ht="15.75">
      <c r="AM47" s="76" t="s">
        <v>129</v>
      </c>
    </row>
    <row r="48" ht="15.75">
      <c r="AM48" s="76" t="s">
        <v>130</v>
      </c>
    </row>
    <row r="49" ht="15.75">
      <c r="AM49" s="76" t="s">
        <v>131</v>
      </c>
    </row>
    <row r="50" ht="15.75">
      <c r="AM50" s="76" t="s">
        <v>132</v>
      </c>
    </row>
    <row r="51" ht="15.75">
      <c r="AM51" s="76" t="s">
        <v>133</v>
      </c>
    </row>
    <row r="52" ht="15.75">
      <c r="AM52" s="76" t="s">
        <v>134</v>
      </c>
    </row>
    <row r="53" ht="15.75">
      <c r="AM53" s="76" t="s">
        <v>82</v>
      </c>
    </row>
    <row r="54" ht="15.75">
      <c r="AM54" s="76" t="s">
        <v>135</v>
      </c>
    </row>
    <row r="55" ht="15.75">
      <c r="AM55" s="76" t="s">
        <v>136</v>
      </c>
    </row>
    <row r="56" ht="15.75">
      <c r="AM56" s="76" t="s">
        <v>137</v>
      </c>
    </row>
    <row r="57" ht="15.75">
      <c r="AM57" s="76" t="s">
        <v>138</v>
      </c>
    </row>
    <row r="58" ht="15.75">
      <c r="AM58" s="76" t="s">
        <v>139</v>
      </c>
    </row>
    <row r="59" ht="15.75">
      <c r="AM59" s="76" t="s">
        <v>140</v>
      </c>
    </row>
    <row r="60" ht="15.75">
      <c r="AM60" s="76" t="s">
        <v>141</v>
      </c>
    </row>
    <row r="61" ht="15.75">
      <c r="AM61" s="76" t="s">
        <v>142</v>
      </c>
    </row>
    <row r="62" ht="15.75">
      <c r="AM62" s="76" t="s">
        <v>143</v>
      </c>
    </row>
    <row r="63" ht="15.75">
      <c r="AM63" s="76" t="s">
        <v>144</v>
      </c>
    </row>
    <row r="64" ht="15.75">
      <c r="AM64" s="76" t="s">
        <v>145</v>
      </c>
    </row>
    <row r="65" ht="15.75">
      <c r="AM65" s="76" t="s">
        <v>146</v>
      </c>
    </row>
    <row r="66" ht="15.75">
      <c r="AM66" s="76" t="s">
        <v>147</v>
      </c>
    </row>
    <row r="67" ht="15.75">
      <c r="AM67" s="76" t="s">
        <v>148</v>
      </c>
    </row>
    <row r="68" ht="15.75">
      <c r="AM68" s="76" t="s">
        <v>149</v>
      </c>
    </row>
    <row r="69" ht="15.75">
      <c r="AM69" s="76" t="s">
        <v>150</v>
      </c>
    </row>
    <row r="70" ht="15.75">
      <c r="AM70" s="76" t="s">
        <v>151</v>
      </c>
    </row>
    <row r="71" ht="15.75">
      <c r="AM71" s="76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6">
      <selection activeCell="H21" sqref="H21:W24"/>
    </sheetView>
  </sheetViews>
  <sheetFormatPr defaultColWidth="4.7109375" defaultRowHeight="12.75"/>
  <cols>
    <col min="1" max="1" width="5.140625" style="15" customWidth="1"/>
    <col min="2" max="2" width="32.00390625" style="15" customWidth="1"/>
    <col min="3" max="7" width="5.140625" style="15" customWidth="1"/>
    <col min="8" max="22" width="3.140625" style="15" customWidth="1"/>
    <col min="23" max="23" width="3.00390625" style="15" customWidth="1"/>
    <col min="24" max="24" width="5.140625" style="15" customWidth="1"/>
    <col min="25" max="25" width="5.421875" style="15" customWidth="1"/>
    <col min="26" max="26" width="4.8515625" style="15" customWidth="1"/>
    <col min="27" max="27" width="6.421875" style="15" customWidth="1"/>
    <col min="28" max="30" width="4.7109375" style="15" customWidth="1"/>
    <col min="31" max="31" width="5.00390625" style="15" bestFit="1" customWidth="1"/>
    <col min="32" max="32" width="5.421875" style="16" bestFit="1" customWidth="1"/>
    <col min="33" max="37" width="4.7109375" style="16" customWidth="1"/>
    <col min="38" max="38" width="2.421875" style="16" customWidth="1"/>
    <col min="39" max="39" width="4.7109375" style="16" customWidth="1"/>
    <col min="40" max="40" width="5.28125" style="16" customWidth="1"/>
    <col min="41" max="41" width="4.7109375" style="16" customWidth="1"/>
    <col min="42" max="16384" width="4.7109375" style="15" customWidth="1"/>
  </cols>
  <sheetData>
    <row r="1" ht="13.5" thickBot="1"/>
    <row r="2" spans="1:23" ht="35.25" customHeight="1" thickBot="1" thickTop="1">
      <c r="A2" s="17"/>
      <c r="B2" s="18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7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XA - 77</v>
      </c>
      <c r="T3" s="306"/>
      <c r="U3" s="306"/>
      <c r="V3" s="306"/>
      <c r="W3" s="307"/>
      <c r="AM3" s="19" t="s">
        <v>87</v>
      </c>
      <c r="AN3" s="16" t="s">
        <v>12</v>
      </c>
      <c r="AO3" s="16" t="s">
        <v>48</v>
      </c>
    </row>
    <row r="4" spans="1:41" ht="10.5" customHeight="1">
      <c r="A4" s="17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19" t="s">
        <v>70</v>
      </c>
      <c r="AM4" s="19" t="s">
        <v>88</v>
      </c>
      <c r="AN4" s="16" t="s">
        <v>13</v>
      </c>
      <c r="AO4" s="16" t="s">
        <v>16</v>
      </c>
    </row>
    <row r="5" spans="1:41" ht="17.25" customHeight="1">
      <c r="A5" s="17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0"/>
      <c r="AL5" s="19" t="s">
        <v>71</v>
      </c>
      <c r="AM5" s="19" t="s">
        <v>89</v>
      </c>
      <c r="AN5" s="16" t="s">
        <v>14</v>
      </c>
      <c r="AO5" s="16" t="s">
        <v>47</v>
      </c>
    </row>
    <row r="6" spans="1:40" ht="25.5" customHeight="1">
      <c r="A6" s="17"/>
      <c r="B6" s="284" t="str">
        <f>DELEGÁT!B6</f>
        <v>TATRAN PREŠOV</v>
      </c>
      <c r="C6" s="285"/>
      <c r="D6" s="285"/>
      <c r="E6" s="285"/>
      <c r="F6" s="285"/>
      <c r="G6" s="285" t="str">
        <f>DELEGÁT!G6</f>
        <v>MHC ŠTART NOVÉ ZÁMKY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1"/>
      <c r="AL6" s="19" t="s">
        <v>72</v>
      </c>
      <c r="AM6" s="19" t="s">
        <v>80</v>
      </c>
      <c r="AN6" s="16" t="s">
        <v>15</v>
      </c>
    </row>
    <row r="7" spans="1:39" ht="12" customHeight="1">
      <c r="A7" s="17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0"/>
      <c r="Z7" s="22"/>
      <c r="AL7" s="19" t="s">
        <v>73</v>
      </c>
      <c r="AM7" s="19" t="s">
        <v>90</v>
      </c>
    </row>
    <row r="8" spans="1:39" ht="24" customHeight="1" thickBot="1">
      <c r="A8" s="17"/>
      <c r="B8" s="290" t="str">
        <f>DELEGÁT!B8</f>
        <v>THA PREŠOV</v>
      </c>
      <c r="C8" s="291"/>
      <c r="D8" s="291"/>
      <c r="E8" s="291"/>
      <c r="F8" s="292">
        <f>DELEGÁT!F8</f>
        <v>44534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0.75</v>
      </c>
      <c r="Q8" s="293"/>
      <c r="R8" s="293"/>
      <c r="S8" s="293"/>
      <c r="T8" s="293"/>
      <c r="U8" s="293"/>
      <c r="V8" s="293"/>
      <c r="W8" s="295"/>
      <c r="X8" s="20"/>
      <c r="AL8" s="19" t="s">
        <v>74</v>
      </c>
      <c r="AM8" s="19" t="s">
        <v>91</v>
      </c>
    </row>
    <row r="9" spans="1:39" ht="15" customHeight="1" thickBot="1" thickTop="1">
      <c r="A9" s="17"/>
      <c r="B9" s="279" t="str">
        <f>DELEGÁT!B9</f>
        <v>Ing. Miloš Šubák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19" t="s">
        <v>75</v>
      </c>
      <c r="AM9" s="19" t="s">
        <v>92</v>
      </c>
    </row>
    <row r="10" spans="1:39" ht="13.5" customHeight="1" thickTop="1">
      <c r="A10" s="17"/>
      <c r="B10" s="274"/>
      <c r="C10" s="277"/>
      <c r="D10" s="277"/>
      <c r="E10" s="277"/>
      <c r="F10" s="278"/>
      <c r="G10" s="62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19" t="s">
        <v>76</v>
      </c>
      <c r="AM10" s="19" t="s">
        <v>93</v>
      </c>
    </row>
    <row r="11" spans="1:39" ht="12.75" customHeight="1" thickBot="1">
      <c r="A11" s="17"/>
      <c r="B11" s="273" t="str">
        <f>DELEGÁT!B11</f>
        <v>Mgr. Erik Bednár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30</v>
      </c>
      <c r="I11" s="263"/>
      <c r="J11" s="263">
        <f>DELEGÁT!J11</f>
        <v>17</v>
      </c>
      <c r="K11" s="263"/>
      <c r="L11" s="245" t="str">
        <f>DELEGÁT!L11</f>
        <v>2/2</v>
      </c>
      <c r="M11" s="245"/>
      <c r="N11" s="245">
        <f>DELEGÁT!N11</f>
        <v>1</v>
      </c>
      <c r="O11" s="245"/>
      <c r="P11" s="247">
        <f>DELEGÁT!P11</f>
        <v>1</v>
      </c>
      <c r="Q11" s="247"/>
      <c r="R11" s="247">
        <f>DELEGÁT!R11</f>
        <v>0</v>
      </c>
      <c r="S11" s="247"/>
      <c r="T11" s="23" t="s">
        <v>36</v>
      </c>
      <c r="U11" s="207" t="s">
        <v>25</v>
      </c>
      <c r="V11" s="207"/>
      <c r="W11" s="24" t="s">
        <v>26</v>
      </c>
      <c r="AL11" s="19" t="s">
        <v>77</v>
      </c>
      <c r="AM11" s="25"/>
    </row>
    <row r="12" spans="1:39" ht="15.75" customHeight="1" thickTop="1">
      <c r="A12" s="17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29" t="str">
        <f>DELEGÁT!T12</f>
        <v>0</v>
      </c>
      <c r="U12" s="253" t="str">
        <f>DELEGÁT!U12</f>
        <v>0</v>
      </c>
      <c r="V12" s="253"/>
      <c r="W12" s="31" t="str">
        <f>DELEGÁT!W12</f>
        <v>0</v>
      </c>
      <c r="AA12" s="22"/>
      <c r="AL12" s="19" t="s">
        <v>78</v>
      </c>
      <c r="AM12" s="19" t="s">
        <v>94</v>
      </c>
    </row>
    <row r="13" spans="1:39" ht="12.75" customHeight="1" thickBot="1">
      <c r="A13" s="17"/>
      <c r="B13" s="254" t="str">
        <f>DELEGÁT!B13</f>
        <v>Ing. Peter Richvalský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16</v>
      </c>
      <c r="I13" s="263"/>
      <c r="J13" s="263">
        <f>DELEGÁT!J13</f>
        <v>9</v>
      </c>
      <c r="K13" s="263"/>
      <c r="L13" s="245" t="str">
        <f>DELEGÁT!L13</f>
        <v>5/3</v>
      </c>
      <c r="M13" s="245"/>
      <c r="N13" s="245">
        <f>DELEGÁT!N13</f>
        <v>2</v>
      </c>
      <c r="O13" s="245"/>
      <c r="P13" s="247">
        <f>DELEGÁT!P13</f>
        <v>1</v>
      </c>
      <c r="Q13" s="247"/>
      <c r="R13" s="247">
        <f>DELEGÁT!R13</f>
        <v>0</v>
      </c>
      <c r="S13" s="247"/>
      <c r="T13" s="23" t="s">
        <v>36</v>
      </c>
      <c r="U13" s="207" t="s">
        <v>25</v>
      </c>
      <c r="V13" s="207"/>
      <c r="W13" s="24" t="s">
        <v>26</v>
      </c>
      <c r="Z13" s="16"/>
      <c r="AA13" s="16"/>
      <c r="AB13" s="16"/>
      <c r="AC13" s="16"/>
      <c r="AD13" s="16"/>
      <c r="AE13" s="16"/>
      <c r="AL13" s="19" t="s">
        <v>79</v>
      </c>
      <c r="AM13" s="19" t="s">
        <v>95</v>
      </c>
    </row>
    <row r="14" spans="1:39" ht="15" customHeight="1" thickBot="1" thickTop="1">
      <c r="A14" s="17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0" t="str">
        <f>DELEGÁT!T14</f>
        <v>0</v>
      </c>
      <c r="U14" s="249" t="str">
        <f>DELEGÁT!U14</f>
        <v>0</v>
      </c>
      <c r="V14" s="249"/>
      <c r="W14" s="32" t="str">
        <f>DELEGÁT!W14</f>
        <v>0</v>
      </c>
      <c r="Z14" s="16"/>
      <c r="AA14" s="26" t="s">
        <v>0</v>
      </c>
      <c r="AB14" s="27" t="s">
        <v>1</v>
      </c>
      <c r="AC14" s="27" t="s">
        <v>2</v>
      </c>
      <c r="AD14" s="27" t="s">
        <v>3</v>
      </c>
      <c r="AE14" s="26" t="s">
        <v>4</v>
      </c>
      <c r="AL14" s="19" t="s">
        <v>80</v>
      </c>
      <c r="AM14" s="19" t="s">
        <v>96</v>
      </c>
    </row>
    <row r="15" spans="1:39" ht="27" customHeight="1" thickBot="1" thickTop="1">
      <c r="A15" s="17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6"/>
      <c r="AA15" s="16">
        <f>IF(C20=0,0,20)</f>
        <v>0</v>
      </c>
      <c r="AB15" s="16">
        <f>IF(D20=0,0,40)</f>
        <v>0</v>
      </c>
      <c r="AC15" s="16">
        <f>IF(E20=0,0,60)</f>
        <v>0</v>
      </c>
      <c r="AD15" s="16">
        <f aca="true" t="shared" si="0" ref="AD15:AD24">IF(F20=0,0,80)</f>
        <v>80</v>
      </c>
      <c r="AE15" s="16">
        <f>IF(G20=0,0,100)</f>
        <v>0</v>
      </c>
      <c r="AL15" s="19" t="s">
        <v>81</v>
      </c>
      <c r="AM15" s="19" t="s">
        <v>97</v>
      </c>
    </row>
    <row r="16" spans="1:39" ht="27.75" customHeight="1" thickTop="1">
      <c r="A16" s="17"/>
      <c r="B16" s="49" t="s">
        <v>154</v>
      </c>
      <c r="C16" s="236" t="s">
        <v>167</v>
      </c>
      <c r="D16" s="237"/>
      <c r="E16" s="238"/>
      <c r="F16" s="2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6"/>
      <c r="AA16" s="16">
        <f>IF(C21=0,0,20)</f>
        <v>0</v>
      </c>
      <c r="AB16" s="16">
        <f aca="true" t="shared" si="1" ref="AB16:AB24">IF(D21=0,0,40)</f>
        <v>0</v>
      </c>
      <c r="AC16" s="16">
        <f aca="true" t="shared" si="2" ref="AC16:AC24">IF(E21=0,0,60)</f>
        <v>60</v>
      </c>
      <c r="AD16" s="16">
        <f t="shared" si="0"/>
        <v>0</v>
      </c>
      <c r="AE16" s="16">
        <f aca="true" t="shared" si="3" ref="AE16:AE24">IF(G21=0,0,100)</f>
        <v>0</v>
      </c>
      <c r="AL16" s="19" t="s">
        <v>82</v>
      </c>
      <c r="AM16" s="19" t="s">
        <v>98</v>
      </c>
    </row>
    <row r="17" spans="1:39" ht="35.25" customHeight="1" thickBot="1">
      <c r="A17" s="17"/>
      <c r="B17" s="50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6"/>
      <c r="AA17" s="16">
        <f aca="true" t="shared" si="4" ref="AA17:AA24">IF(C22=0,0,20)</f>
        <v>0</v>
      </c>
      <c r="AB17" s="16">
        <f t="shared" si="1"/>
        <v>0</v>
      </c>
      <c r="AC17" s="16">
        <f t="shared" si="2"/>
        <v>0</v>
      </c>
      <c r="AD17" s="16">
        <f t="shared" si="0"/>
        <v>80</v>
      </c>
      <c r="AE17" s="16">
        <f t="shared" si="3"/>
        <v>0</v>
      </c>
      <c r="AL17" s="19" t="s">
        <v>83</v>
      </c>
      <c r="AM17" s="19" t="s">
        <v>99</v>
      </c>
    </row>
    <row r="18" spans="1:39" ht="15.75" customHeight="1" thickBot="1" thickTop="1">
      <c r="A18" s="17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6"/>
      <c r="AA18" s="16">
        <f t="shared" si="4"/>
        <v>0</v>
      </c>
      <c r="AB18" s="16">
        <f t="shared" si="1"/>
        <v>0</v>
      </c>
      <c r="AC18" s="16">
        <f t="shared" si="2"/>
        <v>0</v>
      </c>
      <c r="AD18" s="16">
        <f t="shared" si="0"/>
        <v>80</v>
      </c>
      <c r="AE18" s="16">
        <f t="shared" si="3"/>
        <v>0</v>
      </c>
      <c r="AL18" s="19" t="s">
        <v>84</v>
      </c>
      <c r="AM18" s="19" t="s">
        <v>100</v>
      </c>
    </row>
    <row r="19" spans="1:39" ht="30" customHeight="1" thickBot="1">
      <c r="A19" s="17"/>
      <c r="B19" s="63" t="s">
        <v>27</v>
      </c>
      <c r="C19" s="55" t="s">
        <v>0</v>
      </c>
      <c r="D19" s="56" t="s">
        <v>1</v>
      </c>
      <c r="E19" s="56" t="s">
        <v>2</v>
      </c>
      <c r="F19" s="56" t="s">
        <v>3</v>
      </c>
      <c r="G19" s="57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6"/>
      <c r="AA19" s="16">
        <f t="shared" si="4"/>
        <v>0</v>
      </c>
      <c r="AB19" s="16">
        <f t="shared" si="1"/>
        <v>0</v>
      </c>
      <c r="AC19" s="16">
        <f t="shared" si="2"/>
        <v>0</v>
      </c>
      <c r="AD19" s="16">
        <f t="shared" si="0"/>
        <v>0</v>
      </c>
      <c r="AE19" s="16">
        <f t="shared" si="3"/>
        <v>100</v>
      </c>
      <c r="AL19" s="19" t="s">
        <v>85</v>
      </c>
      <c r="AM19" s="19" t="s">
        <v>101</v>
      </c>
    </row>
    <row r="20" spans="1:39" ht="24" customHeight="1" thickBot="1">
      <c r="A20" s="17"/>
      <c r="B20" s="64" t="s">
        <v>22</v>
      </c>
      <c r="C20" s="3"/>
      <c r="D20" s="4"/>
      <c r="E20" s="4"/>
      <c r="F20" s="4" t="s">
        <v>9</v>
      </c>
      <c r="G20" s="5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6"/>
      <c r="AA20" s="16">
        <f t="shared" si="4"/>
        <v>0</v>
      </c>
      <c r="AB20" s="16">
        <f t="shared" si="1"/>
        <v>0</v>
      </c>
      <c r="AC20" s="16">
        <f t="shared" si="2"/>
        <v>0</v>
      </c>
      <c r="AD20" s="16">
        <f t="shared" si="0"/>
        <v>80</v>
      </c>
      <c r="AE20" s="16">
        <f t="shared" si="3"/>
        <v>0</v>
      </c>
      <c r="AL20" s="19" t="s">
        <v>86</v>
      </c>
      <c r="AM20" s="19" t="s">
        <v>102</v>
      </c>
    </row>
    <row r="21" spans="1:39" ht="24" customHeight="1">
      <c r="A21" s="17"/>
      <c r="B21" s="64" t="s">
        <v>18</v>
      </c>
      <c r="C21" s="3"/>
      <c r="D21" s="4"/>
      <c r="E21" s="4" t="s">
        <v>9</v>
      </c>
      <c r="F21" s="4"/>
      <c r="G21" s="5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6"/>
      <c r="AA21" s="16">
        <f t="shared" si="4"/>
        <v>0</v>
      </c>
      <c r="AB21" s="16">
        <f t="shared" si="1"/>
        <v>0</v>
      </c>
      <c r="AC21" s="16">
        <f t="shared" si="2"/>
        <v>0</v>
      </c>
      <c r="AD21" s="16">
        <f t="shared" si="0"/>
        <v>80</v>
      </c>
      <c r="AE21" s="16">
        <f t="shared" si="3"/>
        <v>0</v>
      </c>
      <c r="AF21" s="16">
        <f>IF(C17=AA28,40,0)</f>
        <v>0</v>
      </c>
      <c r="AM21" s="19" t="s">
        <v>103</v>
      </c>
    </row>
    <row r="22" spans="1:39" ht="24" customHeight="1">
      <c r="A22" s="17"/>
      <c r="B22" s="64" t="s">
        <v>19</v>
      </c>
      <c r="C22" s="3"/>
      <c r="D22" s="4"/>
      <c r="E22" s="4"/>
      <c r="F22" s="4" t="s">
        <v>9</v>
      </c>
      <c r="G22" s="5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6"/>
      <c r="AA22" s="16">
        <f t="shared" si="4"/>
        <v>0</v>
      </c>
      <c r="AB22" s="16">
        <f t="shared" si="1"/>
        <v>0</v>
      </c>
      <c r="AC22" s="16">
        <f t="shared" si="2"/>
        <v>0</v>
      </c>
      <c r="AD22" s="16">
        <f t="shared" si="0"/>
        <v>80</v>
      </c>
      <c r="AE22" s="16">
        <f t="shared" si="3"/>
        <v>0</v>
      </c>
      <c r="AF22" s="16">
        <f>IF(C17=AA29,60,0)</f>
        <v>60</v>
      </c>
      <c r="AG22" s="16">
        <f>IF(Q17=AE28,100,0)</f>
        <v>0</v>
      </c>
      <c r="AM22" s="19" t="s">
        <v>104</v>
      </c>
    </row>
    <row r="23" spans="1:39" ht="24" customHeight="1">
      <c r="A23" s="17"/>
      <c r="B23" s="64" t="s">
        <v>20</v>
      </c>
      <c r="C23" s="3"/>
      <c r="D23" s="4"/>
      <c r="E23" s="4"/>
      <c r="F23" s="4" t="s">
        <v>9</v>
      </c>
      <c r="G23" s="5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6"/>
      <c r="AA23" s="16">
        <f t="shared" si="4"/>
        <v>0</v>
      </c>
      <c r="AB23" s="16">
        <f t="shared" si="1"/>
        <v>0</v>
      </c>
      <c r="AC23" s="16">
        <f t="shared" si="2"/>
        <v>0</v>
      </c>
      <c r="AD23" s="16">
        <f t="shared" si="0"/>
        <v>80</v>
      </c>
      <c r="AE23" s="16">
        <f t="shared" si="3"/>
        <v>0</v>
      </c>
      <c r="AF23" s="16">
        <f>IF(C17=AC28,80,0)</f>
        <v>0</v>
      </c>
      <c r="AG23" s="16">
        <f>IF(Q17=AE29,50,0)</f>
        <v>50</v>
      </c>
      <c r="AM23" s="19" t="s">
        <v>105</v>
      </c>
    </row>
    <row r="24" spans="1:39" ht="24" customHeight="1" thickBot="1">
      <c r="A24" s="17"/>
      <c r="B24" s="64" t="s">
        <v>41</v>
      </c>
      <c r="C24" s="3"/>
      <c r="D24" s="4"/>
      <c r="E24" s="4"/>
      <c r="F24" s="4"/>
      <c r="G24" s="5" t="s">
        <v>9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6"/>
      <c r="AA24" s="16">
        <f t="shared" si="4"/>
        <v>0</v>
      </c>
      <c r="AB24" s="16">
        <f t="shared" si="1"/>
        <v>0</v>
      </c>
      <c r="AC24" s="16">
        <f t="shared" si="2"/>
        <v>0</v>
      </c>
      <c r="AD24" s="16">
        <f t="shared" si="0"/>
        <v>80</v>
      </c>
      <c r="AE24" s="16">
        <f t="shared" si="3"/>
        <v>0</v>
      </c>
      <c r="AF24" s="16">
        <f>IF(C17=AC29,100,0)</f>
        <v>0</v>
      </c>
      <c r="AG24" s="16">
        <f>IF(Q17=AF28,-50,0)</f>
        <v>0</v>
      </c>
      <c r="AM24" s="19" t="s">
        <v>106</v>
      </c>
    </row>
    <row r="25" spans="1:39" ht="24" customHeight="1" thickBot="1" thickTop="1">
      <c r="A25" s="17"/>
      <c r="B25" s="64" t="s">
        <v>21</v>
      </c>
      <c r="C25" s="3"/>
      <c r="D25" s="4"/>
      <c r="E25" s="4"/>
      <c r="F25" s="4" t="s">
        <v>9</v>
      </c>
      <c r="G25" s="5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6"/>
      <c r="AA25" s="16"/>
      <c r="AB25" s="16"/>
      <c r="AC25" s="16"/>
      <c r="AD25" s="16"/>
      <c r="AE25" s="16"/>
      <c r="AM25" s="19" t="s">
        <v>107</v>
      </c>
    </row>
    <row r="26" spans="1:39" ht="24" customHeight="1">
      <c r="A26" s="17"/>
      <c r="B26" s="64" t="s">
        <v>43</v>
      </c>
      <c r="C26" s="3"/>
      <c r="D26" s="4"/>
      <c r="E26" s="4"/>
      <c r="F26" s="4" t="s">
        <v>9</v>
      </c>
      <c r="G26" s="5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6"/>
      <c r="AA26" s="16">
        <f>SUM(AA15:AA24)</f>
        <v>0</v>
      </c>
      <c r="AB26" s="16">
        <f>SUM(AB15:AB24)</f>
        <v>0</v>
      </c>
      <c r="AC26" s="16">
        <f>SUM(AC15:AC24)</f>
        <v>60</v>
      </c>
      <c r="AD26" s="16">
        <f>SUM(AD15:AD24)</f>
        <v>640</v>
      </c>
      <c r="AE26" s="16">
        <f>SUM(AE15:AE24)</f>
        <v>100</v>
      </c>
      <c r="AF26" s="44">
        <f>SUM(AF21:AF24)</f>
        <v>60</v>
      </c>
      <c r="AG26" s="16">
        <f>SUM(AG22:AG24)</f>
        <v>50</v>
      </c>
      <c r="AM26" s="19" t="s">
        <v>108</v>
      </c>
    </row>
    <row r="27" spans="1:39" ht="24" customHeight="1" thickBot="1">
      <c r="A27" s="17"/>
      <c r="B27" s="65" t="s">
        <v>42</v>
      </c>
      <c r="C27" s="6"/>
      <c r="D27" s="7"/>
      <c r="E27" s="7"/>
      <c r="F27" s="7" t="s">
        <v>9</v>
      </c>
      <c r="G27" s="8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6"/>
      <c r="AA27" s="16"/>
      <c r="AB27" s="16"/>
      <c r="AC27" s="16"/>
      <c r="AD27" s="16"/>
      <c r="AE27" s="16"/>
      <c r="AM27" s="19" t="s">
        <v>109</v>
      </c>
    </row>
    <row r="28" spans="1:39" ht="24" customHeight="1">
      <c r="A28" s="17"/>
      <c r="B28" s="53" t="s">
        <v>69</v>
      </c>
      <c r="C28" s="9"/>
      <c r="D28" s="10"/>
      <c r="E28" s="10"/>
      <c r="F28" s="10" t="s">
        <v>9</v>
      </c>
      <c r="G28" s="11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6"/>
      <c r="AA28" s="16" t="s">
        <v>12</v>
      </c>
      <c r="AB28" s="16"/>
      <c r="AC28" s="16" t="s">
        <v>14</v>
      </c>
      <c r="AD28" s="16"/>
      <c r="AE28" s="16" t="s">
        <v>48</v>
      </c>
      <c r="AF28" s="16" t="s">
        <v>47</v>
      </c>
      <c r="AM28" s="19" t="s">
        <v>110</v>
      </c>
    </row>
    <row r="29" spans="1:39" ht="24" customHeight="1" thickBot="1">
      <c r="A29" s="17"/>
      <c r="B29" s="54" t="s">
        <v>68</v>
      </c>
      <c r="C29" s="12"/>
      <c r="D29" s="13"/>
      <c r="E29" s="13"/>
      <c r="F29" s="13" t="s">
        <v>9</v>
      </c>
      <c r="G29" s="14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6"/>
      <c r="AA29" s="16" t="s">
        <v>13</v>
      </c>
      <c r="AB29" s="16"/>
      <c r="AC29" s="16" t="s">
        <v>15</v>
      </c>
      <c r="AD29" s="16"/>
      <c r="AE29" s="16" t="s">
        <v>16</v>
      </c>
      <c r="AM29" s="19" t="s">
        <v>111</v>
      </c>
    </row>
    <row r="30" spans="1:39" ht="37.5" customHeight="1" thickBot="1" thickTop="1">
      <c r="A30" s="17"/>
      <c r="B30" s="28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6"/>
      <c r="AA30" s="16"/>
      <c r="AB30" s="16"/>
      <c r="AC30" s="16"/>
      <c r="AD30" s="16"/>
      <c r="AE30" s="16"/>
      <c r="AM30" s="19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19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19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19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19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19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19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19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19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19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0"/>
      <c r="AM40" s="19" t="s">
        <v>122</v>
      </c>
    </row>
    <row r="41" ht="18.75" customHeight="1" thickTop="1">
      <c r="AM41" s="19" t="s">
        <v>123</v>
      </c>
    </row>
    <row r="42" spans="4:39" ht="15.75">
      <c r="D42" s="22"/>
      <c r="AM42" s="19" t="s">
        <v>124</v>
      </c>
    </row>
    <row r="43" ht="15.75">
      <c r="AM43" s="19" t="s">
        <v>74</v>
      </c>
    </row>
    <row r="44" ht="15.75">
      <c r="AM44" s="19" t="s">
        <v>125</v>
      </c>
    </row>
    <row r="45" ht="15.75">
      <c r="AM45" s="19" t="s">
        <v>126</v>
      </c>
    </row>
    <row r="46" ht="15.75">
      <c r="AM46" s="19" t="s">
        <v>127</v>
      </c>
    </row>
    <row r="47" ht="15.75">
      <c r="AM47" s="19" t="s">
        <v>128</v>
      </c>
    </row>
    <row r="48" ht="15.75">
      <c r="AM48" s="19" t="s">
        <v>129</v>
      </c>
    </row>
    <row r="49" ht="15.75">
      <c r="AM49" s="19" t="s">
        <v>130</v>
      </c>
    </row>
    <row r="50" ht="15.75">
      <c r="AM50" s="19" t="s">
        <v>131</v>
      </c>
    </row>
    <row r="51" ht="15.75">
      <c r="AM51" s="19" t="s">
        <v>132</v>
      </c>
    </row>
    <row r="52" ht="15.75">
      <c r="AM52" s="19" t="s">
        <v>133</v>
      </c>
    </row>
    <row r="53" ht="15.75">
      <c r="AM53" s="19" t="s">
        <v>134</v>
      </c>
    </row>
    <row r="54" ht="15.75">
      <c r="AM54" s="19" t="s">
        <v>82</v>
      </c>
    </row>
    <row r="55" ht="15.75">
      <c r="AM55" s="19" t="s">
        <v>135</v>
      </c>
    </row>
    <row r="56" ht="15.75">
      <c r="AM56" s="19" t="s">
        <v>136</v>
      </c>
    </row>
    <row r="57" ht="15.75">
      <c r="AM57" s="19" t="s">
        <v>137</v>
      </c>
    </row>
    <row r="58" ht="15.75">
      <c r="AM58" s="19" t="s">
        <v>138</v>
      </c>
    </row>
    <row r="59" ht="15.75">
      <c r="AM59" s="19" t="s">
        <v>139</v>
      </c>
    </row>
    <row r="60" ht="15.75">
      <c r="AM60" s="19" t="s">
        <v>140</v>
      </c>
    </row>
    <row r="61" ht="15.75">
      <c r="AM61" s="19" t="s">
        <v>141</v>
      </c>
    </row>
    <row r="62" ht="15.75">
      <c r="AM62" s="19" t="s">
        <v>142</v>
      </c>
    </row>
    <row r="63" ht="15.75">
      <c r="AM63" s="19" t="s">
        <v>143</v>
      </c>
    </row>
    <row r="64" ht="15.75">
      <c r="AM64" s="19" t="s">
        <v>144</v>
      </c>
    </row>
    <row r="65" ht="15.75">
      <c r="AM65" s="19" t="s">
        <v>145</v>
      </c>
    </row>
    <row r="66" ht="15.75">
      <c r="AM66" s="19" t="s">
        <v>146</v>
      </c>
    </row>
    <row r="67" ht="15.75">
      <c r="AM67" s="19" t="s">
        <v>147</v>
      </c>
    </row>
    <row r="68" ht="15.75">
      <c r="AM68" s="19" t="s">
        <v>148</v>
      </c>
    </row>
    <row r="69" ht="15.75">
      <c r="AM69" s="19" t="s">
        <v>149</v>
      </c>
    </row>
    <row r="70" ht="15.75">
      <c r="AM70" s="19" t="s">
        <v>150</v>
      </c>
    </row>
    <row r="71" ht="15.75">
      <c r="AM71" s="19" t="s">
        <v>151</v>
      </c>
    </row>
    <row r="72" ht="15.75">
      <c r="AM72" s="19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5">
      <selection activeCell="B49" sqref="B49:W49"/>
    </sheetView>
  </sheetViews>
  <sheetFormatPr defaultColWidth="4.7109375" defaultRowHeight="12.75"/>
  <cols>
    <col min="1" max="1" width="5.28125" style="15" customWidth="1"/>
    <col min="2" max="2" width="32.00390625" style="15" customWidth="1"/>
    <col min="3" max="4" width="5.140625" style="15" customWidth="1"/>
    <col min="5" max="5" width="6.7109375" style="15" customWidth="1"/>
    <col min="6" max="7" width="5.140625" style="15" customWidth="1"/>
    <col min="8" max="9" width="3.140625" style="15" customWidth="1"/>
    <col min="10" max="10" width="3.28125" style="15" customWidth="1"/>
    <col min="11" max="15" width="3.140625" style="15" customWidth="1"/>
    <col min="16" max="16" width="0.13671875" style="15" customWidth="1"/>
    <col min="17" max="22" width="3.140625" style="15" customWidth="1"/>
    <col min="23" max="23" width="3.00390625" style="15" customWidth="1"/>
    <col min="24" max="24" width="5.28125" style="15" customWidth="1"/>
    <col min="25" max="25" width="5.8515625" style="15" bestFit="1" customWidth="1"/>
    <col min="26" max="26" width="4.8515625" style="15" customWidth="1"/>
    <col min="27" max="27" width="6.421875" style="15" customWidth="1"/>
    <col min="28" max="30" width="4.7109375" style="15" customWidth="1"/>
    <col min="31" max="31" width="5.00390625" style="15" bestFit="1" customWidth="1"/>
    <col min="32" max="32" width="5.421875" style="16" bestFit="1" customWidth="1"/>
    <col min="33" max="37" width="4.7109375" style="16" customWidth="1"/>
    <col min="38" max="38" width="2.421875" style="16" customWidth="1"/>
    <col min="39" max="39" width="4.7109375" style="16" customWidth="1"/>
    <col min="40" max="40" width="5.28125" style="16" customWidth="1"/>
    <col min="41" max="41" width="4.7109375" style="16" customWidth="1"/>
    <col min="42" max="16384" width="4.7109375" style="15" customWidth="1"/>
  </cols>
  <sheetData>
    <row r="1" ht="13.5" thickBot="1"/>
    <row r="2" spans="1:23" ht="35.25" customHeight="1" thickBot="1" thickTop="1">
      <c r="A2" s="33"/>
      <c r="B2" s="66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3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XA - 77</v>
      </c>
      <c r="T3" s="306"/>
      <c r="U3" s="306"/>
      <c r="V3" s="306"/>
      <c r="W3" s="307"/>
      <c r="AM3" s="19"/>
    </row>
    <row r="4" spans="1:39" ht="10.5" customHeight="1" thickBot="1">
      <c r="A4" s="33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6"/>
      <c r="AE4" s="16"/>
      <c r="AL4" s="19"/>
      <c r="AM4" s="19"/>
    </row>
    <row r="5" spans="1:39" s="16" customFormat="1" ht="23.25" customHeight="1" thickBot="1" thickTop="1">
      <c r="A5" s="15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5"/>
      <c r="Y5" s="15"/>
      <c r="Z5" s="15"/>
      <c r="AA5" s="15"/>
      <c r="AB5" s="15"/>
      <c r="AC5" s="15"/>
      <c r="AM5" s="19"/>
    </row>
    <row r="6" spans="1:39" s="16" customFormat="1" ht="15.75" customHeight="1" thickBot="1">
      <c r="A6" s="15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5"/>
      <c r="Y6" s="15"/>
      <c r="Z6" s="15"/>
      <c r="AA6" s="15"/>
      <c r="AB6" s="15"/>
      <c r="AC6" s="15"/>
      <c r="AE6" s="16" t="s">
        <v>29</v>
      </c>
      <c r="AM6" s="19"/>
    </row>
    <row r="7" spans="1:39" s="16" customFormat="1" ht="15.75">
      <c r="A7" s="15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 t="s">
        <v>203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5"/>
      <c r="Y7" s="15"/>
      <c r="Z7" s="15"/>
      <c r="AA7" s="15"/>
      <c r="AB7" s="15"/>
      <c r="AC7" s="15"/>
      <c r="AE7" s="16" t="s">
        <v>9</v>
      </c>
      <c r="AM7" s="19"/>
    </row>
    <row r="8" spans="1:39" s="16" customFormat="1" ht="15.75">
      <c r="A8" s="15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5"/>
      <c r="Y8" s="15"/>
      <c r="Z8" s="15"/>
      <c r="AA8" s="15"/>
      <c r="AB8" s="15"/>
      <c r="AC8" s="15"/>
      <c r="AM8" s="19"/>
    </row>
    <row r="9" spans="1:39" s="16" customFormat="1" ht="15.75">
      <c r="A9" s="15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5"/>
      <c r="Y9" s="15"/>
      <c r="Z9" s="15"/>
      <c r="AA9" s="15"/>
      <c r="AB9" s="15"/>
      <c r="AC9" s="15"/>
      <c r="AM9" s="19"/>
    </row>
    <row r="10" spans="1:39" s="16" customFormat="1" ht="15.75">
      <c r="A10" s="15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5"/>
      <c r="Y10" s="15"/>
      <c r="Z10" s="15"/>
      <c r="AA10" s="15"/>
      <c r="AB10" s="15"/>
      <c r="AC10" s="15"/>
      <c r="AM10" s="19"/>
    </row>
    <row r="11" spans="1:39" s="16" customFormat="1" ht="15.75">
      <c r="A11" s="15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5"/>
      <c r="Y11" s="15"/>
      <c r="Z11" s="15"/>
      <c r="AA11" s="15"/>
      <c r="AB11" s="15"/>
      <c r="AC11" s="15"/>
      <c r="AM11" s="19"/>
    </row>
    <row r="12" spans="1:39" s="16" customFormat="1" ht="15.75">
      <c r="A12" s="15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5"/>
      <c r="Y12" s="15"/>
      <c r="Z12" s="15"/>
      <c r="AA12" s="15"/>
      <c r="AB12" s="15"/>
      <c r="AC12" s="15"/>
      <c r="AM12" s="19"/>
    </row>
    <row r="13" spans="1:39" s="16" customFormat="1" ht="15.75">
      <c r="A13" s="15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5"/>
      <c r="Y13" s="15"/>
      <c r="Z13" s="15"/>
      <c r="AA13" s="15"/>
      <c r="AB13" s="15"/>
      <c r="AC13" s="15"/>
      <c r="AM13" s="19"/>
    </row>
    <row r="14" spans="1:39" s="16" customFormat="1" ht="15.75">
      <c r="A14" s="15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5"/>
      <c r="Y14" s="15"/>
      <c r="Z14" s="15"/>
      <c r="AA14" s="15"/>
      <c r="AB14" s="15"/>
      <c r="AC14" s="15"/>
      <c r="AM14" s="19"/>
    </row>
    <row r="15" spans="1:39" s="16" customFormat="1" ht="15.75">
      <c r="A15" s="15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5"/>
      <c r="Y15" s="15"/>
      <c r="Z15" s="15"/>
      <c r="AA15" s="15"/>
      <c r="AB15" s="15"/>
      <c r="AC15" s="15"/>
      <c r="AM15" s="19"/>
    </row>
    <row r="16" spans="1:39" s="16" customFormat="1" ht="15.75">
      <c r="A16" s="15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5"/>
      <c r="Y16" s="15"/>
      <c r="Z16" s="15"/>
      <c r="AA16" s="15"/>
      <c r="AB16" s="15"/>
      <c r="AC16" s="15"/>
      <c r="AM16" s="19"/>
    </row>
    <row r="17" spans="1:39" s="16" customFormat="1" ht="15.75">
      <c r="A17" s="15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5"/>
      <c r="Y17" s="15"/>
      <c r="Z17" s="15"/>
      <c r="AA17" s="15"/>
      <c r="AB17" s="15"/>
      <c r="AC17" s="15"/>
      <c r="AM17" s="19"/>
    </row>
    <row r="18" spans="1:39" s="16" customFormat="1" ht="15.75">
      <c r="A18" s="15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204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5"/>
      <c r="Y18" s="15"/>
      <c r="Z18" s="15"/>
      <c r="AA18" s="15"/>
      <c r="AB18" s="15"/>
      <c r="AC18" s="15"/>
      <c r="AM18" s="19"/>
    </row>
    <row r="19" spans="1:39" s="16" customFormat="1" ht="15.75">
      <c r="A19" s="15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5"/>
      <c r="Y19" s="15"/>
      <c r="Z19" s="15"/>
      <c r="AA19" s="15"/>
      <c r="AB19" s="15"/>
      <c r="AC19" s="15"/>
      <c r="AM19" s="19"/>
    </row>
    <row r="20" spans="1:39" s="16" customFormat="1" ht="16.5" thickBot="1">
      <c r="A20" s="15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5"/>
      <c r="Y20" s="15"/>
      <c r="Z20" s="15"/>
      <c r="AA20" s="15"/>
      <c r="AB20" s="15"/>
      <c r="AC20" s="15"/>
      <c r="AM20" s="19"/>
    </row>
    <row r="21" spans="1:39" s="16" customFormat="1" ht="23.25" customHeight="1" thickBot="1" thickTop="1">
      <c r="A21" s="15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5"/>
      <c r="Y21" s="15"/>
      <c r="Z21" s="15"/>
      <c r="AA21" s="15"/>
      <c r="AB21" s="15"/>
      <c r="AC21" s="15"/>
      <c r="AM21" s="19"/>
    </row>
    <row r="22" spans="1:39" s="16" customFormat="1" ht="16.5" thickBot="1">
      <c r="A22" s="15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5"/>
      <c r="Y22" s="15"/>
      <c r="Z22" s="15"/>
      <c r="AA22" s="15"/>
      <c r="AB22" s="15"/>
      <c r="AC22" s="15"/>
      <c r="AM22" s="19"/>
    </row>
    <row r="23" spans="1:39" s="16" customFormat="1" ht="15.75">
      <c r="A23" s="15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 t="s">
        <v>205</v>
      </c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5"/>
      <c r="Y23" s="15"/>
      <c r="Z23" s="15"/>
      <c r="AA23" s="15"/>
      <c r="AB23" s="15"/>
      <c r="AC23" s="15"/>
      <c r="AM23" s="19"/>
    </row>
    <row r="24" spans="1:39" s="16" customFormat="1" ht="15.75">
      <c r="A24" s="15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 t="s">
        <v>206</v>
      </c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5"/>
      <c r="Y24" s="15"/>
      <c r="Z24" s="15"/>
      <c r="AA24" s="15"/>
      <c r="AB24" s="15"/>
      <c r="AC24" s="15"/>
      <c r="AM24" s="19"/>
    </row>
    <row r="25" spans="1:39" s="16" customFormat="1" ht="15.75">
      <c r="A25" s="15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5"/>
      <c r="Y25" s="15"/>
      <c r="Z25" s="15"/>
      <c r="AA25" s="15"/>
      <c r="AB25" s="15"/>
      <c r="AC25" s="15"/>
      <c r="AM25" s="19"/>
    </row>
    <row r="26" spans="1:39" s="16" customFormat="1" ht="15.75" customHeight="1">
      <c r="A26" s="15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5"/>
      <c r="Y26" s="15"/>
      <c r="Z26" s="15"/>
      <c r="AA26" s="15"/>
      <c r="AB26" s="15"/>
      <c r="AC26" s="15"/>
      <c r="AM26" s="19"/>
    </row>
    <row r="27" spans="1:39" s="16" customFormat="1" ht="15.75">
      <c r="A27" s="15"/>
      <c r="B27" s="381" t="s">
        <v>54</v>
      </c>
      <c r="C27" s="382"/>
      <c r="D27" s="382"/>
      <c r="E27" s="383"/>
      <c r="F27" s="43"/>
      <c r="G27" s="326" t="s">
        <v>29</v>
      </c>
      <c r="H27" s="326"/>
      <c r="I27" s="326"/>
      <c r="J27" s="327"/>
      <c r="K27" s="353" t="s">
        <v>207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5"/>
      <c r="Y27" s="15"/>
      <c r="Z27" s="15"/>
      <c r="AA27" s="15"/>
      <c r="AB27" s="15"/>
      <c r="AC27" s="15"/>
      <c r="AE27" s="16" t="s">
        <v>160</v>
      </c>
      <c r="AM27" s="19"/>
    </row>
    <row r="28" spans="1:39" s="16" customFormat="1" ht="15.75" customHeight="1" thickBot="1">
      <c r="A28" s="15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5"/>
      <c r="Y28" s="15"/>
      <c r="Z28" s="15"/>
      <c r="AA28" s="15"/>
      <c r="AB28" s="15"/>
      <c r="AC28" s="15"/>
      <c r="AE28" s="16" t="s">
        <v>56</v>
      </c>
      <c r="AM28" s="19"/>
    </row>
    <row r="29" spans="1:39" s="16" customFormat="1" ht="23.25" customHeight="1" thickBot="1" thickTop="1">
      <c r="A29" s="15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5"/>
      <c r="Y29" s="15"/>
      <c r="Z29" s="15"/>
      <c r="AA29" s="15"/>
      <c r="AB29" s="15"/>
      <c r="AC29" s="15"/>
      <c r="AE29" s="16" t="s">
        <v>176</v>
      </c>
      <c r="AM29" s="19"/>
    </row>
    <row r="30" spans="1:39" s="16" customFormat="1" ht="16.5" thickBot="1">
      <c r="A30" s="15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5"/>
      <c r="Y30" s="15"/>
      <c r="Z30" s="15"/>
      <c r="AA30" s="15"/>
      <c r="AB30" s="15"/>
      <c r="AC30" s="15"/>
      <c r="AE30" s="16" t="s">
        <v>26</v>
      </c>
      <c r="AM30" s="19"/>
    </row>
    <row r="31" spans="1:39" s="16" customFormat="1" ht="15.75">
      <c r="A31" s="15"/>
      <c r="B31" s="371" t="s">
        <v>57</v>
      </c>
      <c r="C31" s="372"/>
      <c r="D31" s="372"/>
      <c r="E31" s="402"/>
      <c r="F31" s="426" t="s">
        <v>29</v>
      </c>
      <c r="G31" s="427"/>
      <c r="H31" s="426" t="s">
        <v>9</v>
      </c>
      <c r="I31" s="374"/>
      <c r="J31" s="427"/>
      <c r="K31" s="428" t="s">
        <v>208</v>
      </c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5"/>
      <c r="Y31" s="15"/>
      <c r="Z31" s="15"/>
      <c r="AA31" s="15"/>
      <c r="AB31" s="15"/>
      <c r="AC31" s="15"/>
      <c r="AE31" s="16" t="s">
        <v>177</v>
      </c>
      <c r="AM31" s="19"/>
    </row>
    <row r="32" spans="1:39" s="16" customFormat="1" ht="15.75">
      <c r="A32" s="15"/>
      <c r="B32" s="381" t="s">
        <v>58</v>
      </c>
      <c r="C32" s="382"/>
      <c r="D32" s="382"/>
      <c r="E32" s="404"/>
      <c r="F32" s="405" t="s">
        <v>160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5"/>
      <c r="Y32" s="15"/>
      <c r="Z32" s="15"/>
      <c r="AA32" s="15"/>
      <c r="AB32" s="15"/>
      <c r="AC32" s="15"/>
      <c r="AM32" s="19"/>
    </row>
    <row r="33" spans="1:39" s="16" customFormat="1" ht="15.75">
      <c r="A33" s="15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5"/>
      <c r="Y33" s="15"/>
      <c r="Z33" s="15"/>
      <c r="AA33" s="15"/>
      <c r="AB33" s="15"/>
      <c r="AC33" s="15"/>
      <c r="AM33" s="19"/>
    </row>
    <row r="34" spans="1:39" s="16" customFormat="1" ht="15.75">
      <c r="A34" s="15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5"/>
      <c r="Y34" s="15"/>
      <c r="Z34" s="15"/>
      <c r="AA34" s="15"/>
      <c r="AB34" s="15"/>
      <c r="AC34" s="15"/>
      <c r="AM34" s="19"/>
    </row>
    <row r="35" spans="1:39" s="16" customFormat="1" ht="15.75">
      <c r="A35" s="15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5"/>
      <c r="Y35" s="15"/>
      <c r="Z35" s="15"/>
      <c r="AA35" s="15"/>
      <c r="AB35" s="15"/>
      <c r="AC35" s="15"/>
      <c r="AM35" s="19"/>
    </row>
    <row r="36" spans="1:39" s="16" customFormat="1" ht="15.75">
      <c r="A36" s="15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5"/>
      <c r="Y36" s="15"/>
      <c r="Z36" s="15"/>
      <c r="AM36" s="19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6"/>
      <c r="AB37" s="16"/>
      <c r="AC37" s="16"/>
      <c r="AD37" s="16"/>
      <c r="AE37" s="16"/>
      <c r="AQ37" s="33"/>
      <c r="AR37" s="33"/>
      <c r="AS37" s="33"/>
      <c r="AT37" s="33"/>
      <c r="AU37" s="33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6"/>
      <c r="AB38" s="16"/>
      <c r="AC38" s="16"/>
      <c r="AD38" s="16" t="s">
        <v>160</v>
      </c>
      <c r="AE38" s="16" t="s">
        <v>56</v>
      </c>
      <c r="AQ38" s="33"/>
      <c r="AR38" s="33"/>
      <c r="AS38" s="33"/>
      <c r="AT38" s="33"/>
      <c r="AU38" s="33"/>
    </row>
    <row r="39" spans="2:47" ht="17.25" customHeight="1" thickBot="1">
      <c r="B39" s="67" t="s">
        <v>185</v>
      </c>
      <c r="C39" s="68" t="s">
        <v>157</v>
      </c>
      <c r="D39" s="69" t="s">
        <v>180</v>
      </c>
      <c r="E39" s="70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6"/>
      <c r="AB39" s="16"/>
      <c r="AC39" s="16"/>
      <c r="AD39" s="16" t="s">
        <v>183</v>
      </c>
      <c r="AE39" s="16"/>
      <c r="AQ39" s="33"/>
      <c r="AR39" s="33"/>
      <c r="AS39" s="33"/>
      <c r="AT39" s="33"/>
      <c r="AU39" s="33"/>
    </row>
    <row r="40" spans="2:47" ht="16.5" customHeight="1">
      <c r="B40" s="71"/>
      <c r="C40" s="34"/>
      <c r="D40" s="35"/>
      <c r="E40" s="36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6"/>
      <c r="AB40" s="16"/>
      <c r="AC40" s="16"/>
      <c r="AD40" s="16" t="s">
        <v>184</v>
      </c>
      <c r="AE40" s="16"/>
      <c r="AQ40" s="33"/>
      <c r="AR40" s="33"/>
      <c r="AS40" s="33"/>
      <c r="AT40" s="33"/>
      <c r="AU40" s="33"/>
    </row>
    <row r="41" spans="2:31" ht="16.5" customHeight="1">
      <c r="B41" s="72"/>
      <c r="C41" s="37"/>
      <c r="D41" s="38"/>
      <c r="E41" s="39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6"/>
      <c r="AB41" s="16"/>
      <c r="AC41" s="16"/>
      <c r="AD41" s="16"/>
      <c r="AE41" s="16"/>
    </row>
    <row r="42" spans="2:31" ht="16.5" customHeight="1">
      <c r="B42" s="72"/>
      <c r="C42" s="37"/>
      <c r="D42" s="38"/>
      <c r="E42" s="39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6"/>
      <c r="AB42" s="16"/>
      <c r="AC42" s="16"/>
      <c r="AD42" s="16"/>
      <c r="AE42" s="16"/>
    </row>
    <row r="43" spans="2:31" ht="16.5" customHeight="1">
      <c r="B43" s="72"/>
      <c r="C43" s="37"/>
      <c r="D43" s="38"/>
      <c r="E43" s="39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6"/>
      <c r="AB43" s="16"/>
      <c r="AC43" s="16"/>
      <c r="AD43" s="16"/>
      <c r="AE43" s="16"/>
    </row>
    <row r="44" spans="2:31" ht="16.5" customHeight="1">
      <c r="B44" s="72"/>
      <c r="C44" s="37"/>
      <c r="D44" s="38"/>
      <c r="E44" s="39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6"/>
      <c r="AB44" s="16"/>
      <c r="AC44" s="16"/>
      <c r="AD44" s="16"/>
      <c r="AE44" s="16"/>
    </row>
    <row r="45" spans="2:23" ht="16.5" customHeight="1">
      <c r="B45" s="72"/>
      <c r="C45" s="37"/>
      <c r="D45" s="38"/>
      <c r="E45" s="39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3"/>
      <c r="C46" s="40"/>
      <c r="D46" s="41"/>
      <c r="E46" s="42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209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210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4" t="s">
        <v>187</v>
      </c>
      <c r="C54" s="313" t="str">
        <f>DELEGÁT!B9</f>
        <v>Ing. Miloš Šubák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44534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2021-12-05T19:27:52Z</cp:lastPrinted>
  <dcterms:created xsi:type="dcterms:W3CDTF">2006-07-19T07:47:00Z</dcterms:created>
  <dcterms:modified xsi:type="dcterms:W3CDTF">2021-12-07T15:58:08Z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